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" documentId="11_06215FD9310D7162EEDA3B4F525A42D02D854470" xr6:coauthVersionLast="47" xr6:coauthVersionMax="47" xr10:uidLastSave="{7E6F8D87-B239-400A-8390-C547BC64849D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nnn">Sheet1!$D$7</definedName>
    <definedName name="sss">Sheet1!$D$6</definedName>
    <definedName name="uuu">Sheet1!$D$5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L37" i="1" l="1"/>
  <c r="L30" i="1"/>
  <c r="L20" i="1"/>
  <c r="G18" i="1"/>
  <c r="L13" i="1"/>
  <c r="G9" i="1"/>
  <c r="G8" i="1"/>
  <c r="G7" i="1"/>
  <c r="G6" i="1"/>
  <c r="L5" i="1"/>
  <c r="G5" i="1"/>
  <c r="R9" i="1" l="1"/>
  <c r="R11" i="1" s="1"/>
  <c r="D11" i="1"/>
  <c r="D12" i="1" s="1"/>
  <c r="D14" i="1" s="1"/>
  <c r="D18" i="1"/>
  <c r="F18" i="1" s="1"/>
  <c r="C18" i="1" l="1"/>
  <c r="E18" i="1" l="1"/>
  <c r="G19" i="1"/>
  <c r="D19" i="1" l="1"/>
  <c r="C19" i="1" l="1"/>
  <c r="F19" i="1"/>
  <c r="E19" i="1" l="1"/>
  <c r="G20" i="1"/>
  <c r="D20" i="1" l="1"/>
  <c r="C20" i="1" l="1"/>
  <c r="F20" i="1"/>
  <c r="E20" i="1" l="1"/>
  <c r="G21" i="1"/>
  <c r="D21" i="1" l="1"/>
  <c r="C21" i="1" l="1"/>
  <c r="F21" i="1"/>
  <c r="E21" i="1" l="1"/>
  <c r="G22" i="1"/>
  <c r="D22" i="1" l="1"/>
  <c r="C22" i="1" l="1"/>
  <c r="F22" i="1"/>
  <c r="E22" i="1" l="1"/>
  <c r="G23" i="1"/>
  <c r="D23" i="1" l="1"/>
  <c r="C23" i="1" l="1"/>
  <c r="F23" i="1"/>
  <c r="E23" i="1" l="1"/>
  <c r="G24" i="1"/>
  <c r="D24" i="1" l="1"/>
  <c r="C24" i="1" l="1"/>
  <c r="F24" i="1"/>
  <c r="E24" i="1" l="1"/>
  <c r="G25" i="1"/>
  <c r="D25" i="1" l="1"/>
  <c r="C25" i="1" l="1"/>
  <c r="F25" i="1"/>
  <c r="E25" i="1" l="1"/>
  <c r="G26" i="1"/>
  <c r="D26" i="1" l="1"/>
  <c r="C26" i="1" l="1"/>
  <c r="F26" i="1"/>
  <c r="E26" i="1" l="1"/>
  <c r="G27" i="1"/>
  <c r="D27" i="1" l="1"/>
  <c r="C27" i="1" l="1"/>
  <c r="F27" i="1"/>
  <c r="E27" i="1" l="1"/>
  <c r="G28" i="1"/>
  <c r="D28" i="1" l="1"/>
  <c r="C28" i="1" l="1"/>
  <c r="F28" i="1"/>
  <c r="E28" i="1" l="1"/>
  <c r="G29" i="1"/>
  <c r="D29" i="1" l="1"/>
  <c r="C29" i="1" l="1"/>
  <c r="F29" i="1"/>
  <c r="E29" i="1" l="1"/>
  <c r="G30" i="1"/>
  <c r="D30" i="1" l="1"/>
  <c r="C30" i="1" l="1"/>
  <c r="F30" i="1"/>
  <c r="E30" i="1" l="1"/>
  <c r="G31" i="1"/>
  <c r="D31" i="1" l="1"/>
  <c r="C31" i="1" l="1"/>
  <c r="F31" i="1"/>
  <c r="E31" i="1" l="1"/>
  <c r="G32" i="1"/>
  <c r="D32" i="1" l="1"/>
  <c r="C32" i="1" l="1"/>
  <c r="F32" i="1"/>
  <c r="E32" i="1" l="1"/>
  <c r="G33" i="1"/>
  <c r="D33" i="1" l="1"/>
  <c r="C33" i="1" l="1"/>
  <c r="F33" i="1"/>
  <c r="E33" i="1" l="1"/>
  <c r="G34" i="1"/>
  <c r="D34" i="1" l="1"/>
  <c r="C34" i="1" l="1"/>
  <c r="F34" i="1"/>
  <c r="E34" i="1" l="1"/>
  <c r="G35" i="1"/>
  <c r="D35" i="1" l="1"/>
  <c r="C35" i="1" l="1"/>
  <c r="F35" i="1"/>
  <c r="E35" i="1" l="1"/>
  <c r="G36" i="1"/>
  <c r="D36" i="1" l="1"/>
  <c r="C36" i="1" l="1"/>
  <c r="F36" i="1"/>
  <c r="E36" i="1" l="1"/>
  <c r="G37" i="1"/>
  <c r="D37" i="1" l="1"/>
  <c r="C37" i="1" l="1"/>
  <c r="F37" i="1"/>
  <c r="E37" i="1" l="1"/>
  <c r="G38" i="1"/>
  <c r="D38" i="1" l="1"/>
  <c r="C38" i="1" l="1"/>
  <c r="F38" i="1"/>
  <c r="E38" i="1" l="1"/>
  <c r="G39" i="1"/>
  <c r="D39" i="1" l="1"/>
  <c r="C39" i="1" l="1"/>
  <c r="F39" i="1"/>
  <c r="E39" i="1" l="1"/>
  <c r="G40" i="1"/>
  <c r="D40" i="1" l="1"/>
  <c r="C40" i="1" l="1"/>
  <c r="F40" i="1"/>
  <c r="E40" i="1" l="1"/>
  <c r="G41" i="1"/>
  <c r="D41" i="1" l="1"/>
  <c r="C41" i="1" l="1"/>
  <c r="F41" i="1"/>
  <c r="E41" i="1" l="1"/>
  <c r="G42" i="1"/>
  <c r="D42" i="1" l="1"/>
  <c r="C42" i="1" l="1"/>
  <c r="F42" i="1"/>
  <c r="E42" i="1" l="1"/>
  <c r="G43" i="1"/>
  <c r="D43" i="1" l="1"/>
  <c r="C43" i="1" l="1"/>
  <c r="F43" i="1"/>
  <c r="E43" i="1" l="1"/>
  <c r="G44" i="1"/>
  <c r="D44" i="1" l="1"/>
  <c r="C44" i="1" l="1"/>
  <c r="F44" i="1"/>
  <c r="E44" i="1" l="1"/>
  <c r="G45" i="1"/>
  <c r="D45" i="1" l="1"/>
  <c r="C45" i="1" l="1"/>
  <c r="F45" i="1"/>
  <c r="E45" i="1" l="1"/>
  <c r="G46" i="1"/>
  <c r="D46" i="1" l="1"/>
  <c r="C46" i="1" l="1"/>
  <c r="F46" i="1"/>
  <c r="E46" i="1" l="1"/>
  <c r="G47" i="1"/>
  <c r="D47" i="1" l="1"/>
  <c r="C47" i="1" l="1"/>
  <c r="F47" i="1"/>
  <c r="E47" i="1" l="1"/>
  <c r="G48" i="1"/>
  <c r="D48" i="1" l="1"/>
  <c r="C48" i="1" l="1"/>
  <c r="F48" i="1"/>
  <c r="E48" i="1" l="1"/>
  <c r="G49" i="1"/>
  <c r="D49" i="1" l="1"/>
  <c r="C49" i="1" l="1"/>
  <c r="F49" i="1"/>
  <c r="E49" i="1" l="1"/>
  <c r="G50" i="1"/>
  <c r="D50" i="1" l="1"/>
  <c r="C50" i="1" l="1"/>
  <c r="F50" i="1"/>
  <c r="E50" i="1" l="1"/>
  <c r="G51" i="1"/>
  <c r="D51" i="1" l="1"/>
  <c r="C51" i="1" l="1"/>
  <c r="F51" i="1"/>
  <c r="E51" i="1" l="1"/>
  <c r="G52" i="1"/>
  <c r="D52" i="1" l="1"/>
  <c r="C52" i="1" l="1"/>
  <c r="F52" i="1"/>
  <c r="E52" i="1" l="1"/>
  <c r="G53" i="1"/>
  <c r="D53" i="1" l="1"/>
  <c r="C53" i="1" l="1"/>
  <c r="F53" i="1"/>
  <c r="E53" i="1" l="1"/>
  <c r="G54" i="1"/>
  <c r="D54" i="1" l="1"/>
  <c r="C54" i="1" l="1"/>
  <c r="F54" i="1"/>
  <c r="E54" i="1" l="1"/>
  <c r="G55" i="1"/>
  <c r="D55" i="1" l="1"/>
  <c r="C55" i="1" l="1"/>
  <c r="F55" i="1"/>
  <c r="E55" i="1" l="1"/>
  <c r="G56" i="1"/>
  <c r="D56" i="1" l="1"/>
  <c r="C56" i="1" l="1"/>
  <c r="F56" i="1"/>
  <c r="E56" i="1" l="1"/>
  <c r="G57" i="1"/>
  <c r="D57" i="1" l="1"/>
  <c r="C57" i="1" l="1"/>
  <c r="F57" i="1"/>
  <c r="E57" i="1" l="1"/>
  <c r="G58" i="1"/>
  <c r="D58" i="1" l="1"/>
  <c r="C58" i="1" l="1"/>
  <c r="F58" i="1"/>
  <c r="E58" i="1" l="1"/>
  <c r="G59" i="1"/>
  <c r="D59" i="1" l="1"/>
  <c r="C59" i="1" l="1"/>
  <c r="F59" i="1"/>
  <c r="E59" i="1" l="1"/>
  <c r="G60" i="1"/>
  <c r="D60" i="1" l="1"/>
  <c r="C60" i="1" l="1"/>
  <c r="F60" i="1"/>
  <c r="E60" i="1" l="1"/>
  <c r="G61" i="1"/>
  <c r="D61" i="1" l="1"/>
  <c r="C61" i="1" l="1"/>
  <c r="F61" i="1"/>
  <c r="E61" i="1" l="1"/>
  <c r="G62" i="1"/>
  <c r="D62" i="1" l="1"/>
  <c r="C62" i="1" l="1"/>
  <c r="F62" i="1"/>
  <c r="E62" i="1" l="1"/>
  <c r="G63" i="1"/>
  <c r="D63" i="1" l="1"/>
  <c r="C63" i="1" l="1"/>
  <c r="F63" i="1"/>
  <c r="E63" i="1" l="1"/>
  <c r="G64" i="1"/>
  <c r="D64" i="1" l="1"/>
  <c r="C64" i="1" l="1"/>
  <c r="F64" i="1"/>
  <c r="E64" i="1" l="1"/>
  <c r="G65" i="1"/>
  <c r="D65" i="1" s="1"/>
  <c r="C65" i="1" s="1"/>
  <c r="E65" i="1" l="1"/>
  <c r="F65" i="1"/>
</calcChain>
</file>

<file path=xl/sharedStrings.xml><?xml version="1.0" encoding="utf-8"?>
<sst xmlns="http://schemas.openxmlformats.org/spreadsheetml/2006/main" count="59" uniqueCount="39">
  <si>
    <t>ROUND(PMT(INT/12,TENOR,-(PRIN))+0.01,0)</t>
  </si>
  <si>
    <t>INSTALMENT PAYMENT REPORT</t>
  </si>
  <si>
    <t>CAR LOAN - AUTO LOAN</t>
  </si>
  <si>
    <t>Equated Monthly Instalment</t>
  </si>
  <si>
    <t>A</t>
  </si>
  <si>
    <t>DO YOU HAVE ANY CAR LOAN SIR</t>
  </si>
  <si>
    <t>B</t>
  </si>
  <si>
    <t>Loan</t>
  </si>
  <si>
    <t>Tenor:</t>
  </si>
  <si>
    <t>Interest:</t>
  </si>
  <si>
    <t>PERSONAL LOANS - EMI</t>
  </si>
  <si>
    <t>SALARY</t>
  </si>
  <si>
    <t>Monthly Instalment:</t>
  </si>
  <si>
    <t>OBLIGATION</t>
  </si>
  <si>
    <t>C</t>
  </si>
  <si>
    <t>HOW MANY PERSONAL LOANS CURRENTLY ACTIVE</t>
  </si>
  <si>
    <t>Total Amount to be paid</t>
  </si>
  <si>
    <t>D</t>
  </si>
  <si>
    <t>FOIR</t>
  </si>
  <si>
    <t>Total Interest</t>
  </si>
  <si>
    <t>E</t>
  </si>
  <si>
    <t>Per Month Interest</t>
  </si>
  <si>
    <t>F</t>
  </si>
  <si>
    <t>interest / Month - RUP</t>
  </si>
  <si>
    <t>EMI</t>
  </si>
  <si>
    <t>PRINCIPAL</t>
  </si>
  <si>
    <t>INTEREST</t>
  </si>
  <si>
    <t>HOME LOANS</t>
  </si>
  <si>
    <t>NO</t>
  </si>
  <si>
    <t>THIS MONTH</t>
  </si>
  <si>
    <t>CUMULATIVE</t>
  </si>
  <si>
    <t>BALANCE</t>
  </si>
  <si>
    <t>WHAT ABOUT HOUSING LOANS</t>
  </si>
  <si>
    <t xml:space="preserve">CREDIT CARD </t>
  </si>
  <si>
    <t>HOW MANY CREDIT CARD ARE THERE &amp; WHAT IS THE OUTSTANDING PENDING IN THAT .</t>
  </si>
  <si>
    <t>G</t>
  </si>
  <si>
    <t>H</t>
  </si>
  <si>
    <t>OTHER LOAN's</t>
  </si>
  <si>
    <t>ANY OTHER FIXED EMI'S OR LOANS THEN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</si>
</sst>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1" tint="4.9989318521683403E-2"/>
      <name val="Calibri"/>
      <family val="2"/>
    </font>
    <font>
      <b/>
      <sz val="11"/>
      <color theme="0"/>
      <name val="Calibri"/>
      <family val="2"/>
    </font>
    <font>
      <b/>
      <sz val="11"/>
      <color rgb="FF362DEB"/>
      <name val="Calibri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7" fontId="4" fillId="2" borderId="0" xfId="0" applyNumberFormat="1" applyFont="1" applyFill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7" fontId="4" fillId="4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0" fontId="2" fillId="0" borderId="0" xfId="0" applyNumberFormat="1" applyFont="1" applyAlignment="1">
      <alignment horizontal="center"/>
    </xf>
    <xf numFmtId="10" fontId="4" fillId="4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1" fontId="5" fillId="4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8" fillId="0" borderId="0" xfId="2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0" fontId="4" fillId="3" borderId="4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71"/>
  <sheetViews>
    <sheetView tabSelected="1" zoomScale="90" zoomScaleNormal="90" workbookViewId="0">
      <selection activeCell="D6" sqref="D6"/>
    </sheetView>
  </sheetViews>
  <sheetFormatPr defaultRowHeight="15" x14ac:dyDescent="0.25"/>
  <cols>
    <col min="1" max="1" width="4.85546875" style="1" customWidth="1"/>
    <col min="2" max="3" width="9.140625" style="1"/>
    <col min="4" max="4" width="12.28515625" style="1" customWidth="1"/>
    <col min="5" max="5" width="14" style="1" customWidth="1"/>
    <col min="6" max="6" width="14.5703125" style="1" customWidth="1"/>
    <col min="7" max="7" width="14.140625" style="1" customWidth="1"/>
    <col min="8" max="15" width="9.140625" style="1"/>
    <col min="16" max="16" width="29.140625" style="1" customWidth="1"/>
    <col min="17" max="18" width="9.140625" style="1"/>
    <col min="19" max="19" width="12.42578125" style="1" customWidth="1"/>
    <col min="20" max="16384" width="9.140625" style="1"/>
  </cols>
  <sheetData>
    <row r="1" spans="1:249" x14ac:dyDescent="0.25">
      <c r="A1" s="1">
        <v>100</v>
      </c>
      <c r="C1" s="2"/>
      <c r="S1" s="25"/>
      <c r="IO1" s="3" t="s">
        <v>0</v>
      </c>
    </row>
    <row r="2" spans="1:249" x14ac:dyDescent="0.25">
      <c r="B2" s="43" t="s">
        <v>1</v>
      </c>
      <c r="C2" s="44"/>
      <c r="D2" s="44"/>
      <c r="E2" s="44"/>
      <c r="F2" s="44"/>
      <c r="G2" s="45"/>
      <c r="I2" s="26" t="s">
        <v>2</v>
      </c>
      <c r="J2" s="27"/>
      <c r="K2" s="27"/>
      <c r="L2" s="28"/>
      <c r="S2" s="25"/>
    </row>
    <row r="3" spans="1:249" x14ac:dyDescent="0.25">
      <c r="B3" s="46" t="s">
        <v>3</v>
      </c>
      <c r="C3" s="47"/>
      <c r="D3" s="47"/>
      <c r="E3" s="47"/>
      <c r="F3" s="47"/>
      <c r="G3" s="48"/>
      <c r="I3" s="4" t="s">
        <v>4</v>
      </c>
      <c r="J3" s="4">
        <v>0</v>
      </c>
      <c r="L3" s="33" t="s">
        <v>5</v>
      </c>
      <c r="M3" s="34"/>
      <c r="N3" s="35"/>
      <c r="S3" s="25"/>
    </row>
    <row r="4" spans="1:249" x14ac:dyDescent="0.25">
      <c r="D4" s="5"/>
      <c r="E4" s="5"/>
      <c r="G4" s="6"/>
      <c r="I4" s="4" t="s">
        <v>6</v>
      </c>
      <c r="J4" s="4">
        <v>0</v>
      </c>
      <c r="L4" s="39"/>
      <c r="M4" s="40"/>
      <c r="N4" s="41"/>
      <c r="S4" s="25"/>
    </row>
    <row r="5" spans="1:249" s="7" customFormat="1" x14ac:dyDescent="0.25">
      <c r="B5" s="30" t="s">
        <v>7</v>
      </c>
      <c r="C5" s="31"/>
      <c r="D5" s="8">
        <v>600000</v>
      </c>
      <c r="F5" s="9">
        <v>12</v>
      </c>
      <c r="G5" s="10">
        <f>PMT(D7/12,F5,-D5)</f>
        <v>53028.995112962424</v>
      </c>
      <c r="I5" s="1"/>
      <c r="L5" s="11">
        <f>SUM(J3:J4)</f>
        <v>0</v>
      </c>
      <c r="O5" s="1"/>
      <c r="S5" s="25"/>
    </row>
    <row r="6" spans="1:249" s="7" customFormat="1" x14ac:dyDescent="0.25">
      <c r="B6" s="30" t="s">
        <v>8</v>
      </c>
      <c r="C6" s="31"/>
      <c r="D6" s="12">
        <v>36</v>
      </c>
      <c r="F6" s="9">
        <v>24</v>
      </c>
      <c r="G6" s="10">
        <f>PMT(D7/12,F6,-D5)</f>
        <v>27964.702917915038</v>
      </c>
      <c r="H6" s="13"/>
      <c r="I6" s="1"/>
      <c r="J6" s="1"/>
      <c r="K6" s="1"/>
      <c r="M6" s="1"/>
      <c r="N6" s="1"/>
      <c r="O6" s="1"/>
      <c r="S6" s="25"/>
      <c r="T6" s="1"/>
      <c r="U6" s="1"/>
    </row>
    <row r="7" spans="1:249" s="7" customFormat="1" x14ac:dyDescent="0.25">
      <c r="B7" s="30" t="s">
        <v>9</v>
      </c>
      <c r="C7" s="31"/>
      <c r="D7" s="14">
        <v>0.11</v>
      </c>
      <c r="F7" s="9">
        <v>36</v>
      </c>
      <c r="G7" s="10">
        <f>PMT(D7/12,F7,-D5)</f>
        <v>19643.230270201224</v>
      </c>
      <c r="H7" s="1"/>
      <c r="I7" s="26" t="s">
        <v>10</v>
      </c>
      <c r="J7" s="27"/>
      <c r="K7" s="27"/>
      <c r="L7" s="28"/>
      <c r="M7" s="1"/>
      <c r="N7" s="1"/>
      <c r="O7" s="1"/>
      <c r="P7" s="42" t="s">
        <v>11</v>
      </c>
      <c r="Q7" s="42"/>
      <c r="R7" s="7">
        <v>65000</v>
      </c>
      <c r="S7" s="25"/>
      <c r="T7" s="1"/>
      <c r="U7" s="1"/>
    </row>
    <row r="8" spans="1:249" s="7" customFormat="1" x14ac:dyDescent="0.25">
      <c r="B8" s="30" t="s">
        <v>12</v>
      </c>
      <c r="C8" s="31"/>
      <c r="D8" s="10">
        <f>ROUND(PMT(nnn/12,sss,-(uuu))+0.01,0)</f>
        <v>19643</v>
      </c>
      <c r="F8" s="9">
        <v>48</v>
      </c>
      <c r="G8" s="10">
        <f>PMT(D7/12,F8,-D5)</f>
        <v>15507.313566871688</v>
      </c>
      <c r="H8" s="1"/>
      <c r="I8" s="4" t="s">
        <v>4</v>
      </c>
      <c r="J8" s="4">
        <v>6000</v>
      </c>
      <c r="K8" s="1"/>
      <c r="L8" s="1"/>
      <c r="M8" s="1"/>
      <c r="N8" s="1"/>
      <c r="O8" s="1"/>
      <c r="S8" s="25"/>
      <c r="T8" s="1"/>
      <c r="U8" s="1"/>
    </row>
    <row r="9" spans="1:249" s="7" customFormat="1" x14ac:dyDescent="0.25">
      <c r="F9" s="9">
        <v>60</v>
      </c>
      <c r="G9" s="10">
        <f>PMT(D7/12,F9,-D5)</f>
        <v>13045.453843585987</v>
      </c>
      <c r="H9" s="1"/>
      <c r="I9" s="9" t="s">
        <v>6</v>
      </c>
      <c r="J9" s="9">
        <v>0</v>
      </c>
      <c r="K9" s="1"/>
      <c r="M9" s="1"/>
      <c r="N9" s="1"/>
      <c r="O9" s="1"/>
      <c r="P9" s="42" t="s">
        <v>13</v>
      </c>
      <c r="Q9" s="42"/>
      <c r="R9" s="7">
        <f>L5+L13+L20+L30+L37</f>
        <v>56013</v>
      </c>
      <c r="S9" s="1"/>
      <c r="T9" s="1"/>
      <c r="U9" s="1"/>
    </row>
    <row r="10" spans="1:249" x14ac:dyDescent="0.25">
      <c r="I10" s="9" t="s">
        <v>14</v>
      </c>
      <c r="J10" s="9">
        <v>0</v>
      </c>
      <c r="L10" s="33" t="s">
        <v>15</v>
      </c>
      <c r="M10" s="34"/>
      <c r="N10" s="35"/>
      <c r="P10" s="7"/>
      <c r="Q10" s="7"/>
      <c r="R10" s="7"/>
    </row>
    <row r="11" spans="1:249" x14ac:dyDescent="0.25">
      <c r="B11" s="30" t="s">
        <v>16</v>
      </c>
      <c r="C11" s="31"/>
      <c r="D11" s="15">
        <f>D8*D6</f>
        <v>707148</v>
      </c>
      <c r="I11" s="9" t="s">
        <v>17</v>
      </c>
      <c r="J11" s="9">
        <v>0</v>
      </c>
      <c r="L11" s="36"/>
      <c r="M11" s="37"/>
      <c r="N11" s="38"/>
      <c r="P11" s="42" t="s">
        <v>18</v>
      </c>
      <c r="Q11" s="42"/>
      <c r="R11" s="16">
        <f>R9*A1/R7</f>
        <v>86.173846153846156</v>
      </c>
    </row>
    <row r="12" spans="1:249" x14ac:dyDescent="0.25">
      <c r="B12" s="30" t="s">
        <v>19</v>
      </c>
      <c r="C12" s="31"/>
      <c r="D12" s="15">
        <f>D11-D5</f>
        <v>107148</v>
      </c>
      <c r="I12" s="9" t="s">
        <v>20</v>
      </c>
      <c r="J12" s="9">
        <v>0</v>
      </c>
      <c r="L12" s="39"/>
      <c r="M12" s="40"/>
      <c r="N12" s="41"/>
    </row>
    <row r="13" spans="1:249" x14ac:dyDescent="0.25">
      <c r="B13" s="30" t="s">
        <v>21</v>
      </c>
      <c r="C13" s="31"/>
      <c r="D13" s="17"/>
      <c r="E13" s="18"/>
      <c r="I13" s="9" t="s">
        <v>22</v>
      </c>
      <c r="J13" s="9">
        <v>0</v>
      </c>
      <c r="L13" s="11">
        <f>SUM(J8:J13)</f>
        <v>6000</v>
      </c>
    </row>
    <row r="14" spans="1:249" x14ac:dyDescent="0.25">
      <c r="B14" s="30" t="s">
        <v>23</v>
      </c>
      <c r="C14" s="31"/>
      <c r="D14" s="17">
        <f>D13/D5*100</f>
        <v>0</v>
      </c>
      <c r="I14" s="7"/>
    </row>
    <row r="16" spans="1:249" x14ac:dyDescent="0.25">
      <c r="B16" s="19" t="s">
        <v>24</v>
      </c>
      <c r="C16" s="19" t="s">
        <v>25</v>
      </c>
      <c r="D16" s="19" t="s">
        <v>26</v>
      </c>
      <c r="E16" s="19" t="s">
        <v>25</v>
      </c>
      <c r="F16" s="19" t="s">
        <v>26</v>
      </c>
      <c r="G16" s="19" t="s">
        <v>25</v>
      </c>
      <c r="I16" s="26" t="s">
        <v>27</v>
      </c>
      <c r="J16" s="27"/>
      <c r="K16" s="27"/>
      <c r="L16" s="28"/>
    </row>
    <row r="17" spans="2:21" x14ac:dyDescent="0.25">
      <c r="B17" s="19" t="s">
        <v>28</v>
      </c>
      <c r="C17" s="19" t="s">
        <v>29</v>
      </c>
      <c r="D17" s="19" t="s">
        <v>29</v>
      </c>
      <c r="E17" s="19" t="s">
        <v>30</v>
      </c>
      <c r="F17" s="19" t="s">
        <v>30</v>
      </c>
      <c r="G17" s="19" t="s">
        <v>31</v>
      </c>
      <c r="I17" s="4" t="s">
        <v>4</v>
      </c>
      <c r="J17" s="4">
        <v>22500</v>
      </c>
    </row>
    <row r="18" spans="2:21" x14ac:dyDescent="0.25">
      <c r="B18" s="20">
        <v>1</v>
      </c>
      <c r="C18" s="21">
        <f t="shared" ref="C18:C65" si="0">$D$8-D18</f>
        <v>14143</v>
      </c>
      <c r="D18" s="21">
        <f t="shared" ref="D18:D65" si="1">G18*nnn/12</f>
        <v>5500</v>
      </c>
      <c r="E18" s="21">
        <f>C18</f>
        <v>14143</v>
      </c>
      <c r="F18" s="21">
        <f>D18</f>
        <v>5500</v>
      </c>
      <c r="G18" s="21">
        <f>$D$5</f>
        <v>600000</v>
      </c>
      <c r="I18" s="9" t="s">
        <v>6</v>
      </c>
      <c r="J18" s="9">
        <v>2</v>
      </c>
      <c r="L18" s="29" t="s">
        <v>32</v>
      </c>
      <c r="M18" s="29"/>
      <c r="N18" s="29"/>
    </row>
    <row r="19" spans="2:21" x14ac:dyDescent="0.25">
      <c r="B19" s="20">
        <v>2</v>
      </c>
      <c r="C19" s="21">
        <f t="shared" si="0"/>
        <v>14272.644166666667</v>
      </c>
      <c r="D19" s="21">
        <f t="shared" si="1"/>
        <v>5370.3558333333331</v>
      </c>
      <c r="E19" s="21">
        <f t="shared" ref="E19:E65" si="2">C19+E18</f>
        <v>28415.644166666665</v>
      </c>
      <c r="F19" s="21">
        <f t="shared" ref="F19:F65" si="3">F18+D19</f>
        <v>10870.355833333333</v>
      </c>
      <c r="G19" s="21">
        <f t="shared" ref="G19:G65" si="4">G18-C18</f>
        <v>585857</v>
      </c>
      <c r="H19" s="5"/>
      <c r="I19" s="9" t="s">
        <v>14</v>
      </c>
      <c r="J19" s="9">
        <v>3</v>
      </c>
      <c r="L19" s="29"/>
      <c r="M19" s="29"/>
      <c r="N19" s="29"/>
      <c r="S19" s="5"/>
      <c r="T19" s="5"/>
      <c r="U19" s="5"/>
    </row>
    <row r="20" spans="2:21" x14ac:dyDescent="0.25">
      <c r="B20" s="20">
        <v>3</v>
      </c>
      <c r="C20" s="21">
        <f t="shared" si="0"/>
        <v>14403.476738194444</v>
      </c>
      <c r="D20" s="21">
        <f t="shared" si="1"/>
        <v>5239.5232618055552</v>
      </c>
      <c r="E20" s="21">
        <f t="shared" si="2"/>
        <v>42819.120904861105</v>
      </c>
      <c r="F20" s="21">
        <f t="shared" si="3"/>
        <v>16109.879095138887</v>
      </c>
      <c r="G20" s="21">
        <f t="shared" si="4"/>
        <v>571584.35583333333</v>
      </c>
      <c r="I20" s="9" t="s">
        <v>17</v>
      </c>
      <c r="J20" s="9">
        <v>3</v>
      </c>
      <c r="L20" s="11">
        <f>SUM(J17:J20)</f>
        <v>22508</v>
      </c>
    </row>
    <row r="21" spans="2:21" x14ac:dyDescent="0.25">
      <c r="B21" s="20">
        <v>4</v>
      </c>
      <c r="C21" s="21">
        <f t="shared" si="0"/>
        <v>14535.50860829456</v>
      </c>
      <c r="D21" s="21">
        <f t="shared" si="1"/>
        <v>5107.4913917054391</v>
      </c>
      <c r="E21" s="21">
        <f t="shared" si="2"/>
        <v>57354.629513155669</v>
      </c>
      <c r="F21" s="21">
        <f t="shared" si="3"/>
        <v>21217.370486844327</v>
      </c>
      <c r="G21" s="21">
        <f t="shared" si="4"/>
        <v>557180.87909513887</v>
      </c>
      <c r="I21" s="7"/>
      <c r="L21" s="7"/>
    </row>
    <row r="22" spans="2:21" x14ac:dyDescent="0.25">
      <c r="B22" s="20">
        <v>5</v>
      </c>
      <c r="C22" s="21">
        <f t="shared" si="0"/>
        <v>14668.750770537259</v>
      </c>
      <c r="D22" s="21">
        <f t="shared" si="1"/>
        <v>4974.24922946274</v>
      </c>
      <c r="E22" s="21">
        <f t="shared" si="2"/>
        <v>72023.380283692924</v>
      </c>
      <c r="F22" s="21">
        <f t="shared" si="3"/>
        <v>26191.619716307068</v>
      </c>
      <c r="G22" s="21">
        <f t="shared" si="4"/>
        <v>542645.37048684433</v>
      </c>
      <c r="I22" s="26" t="s">
        <v>33</v>
      </c>
      <c r="J22" s="27"/>
      <c r="K22" s="27"/>
      <c r="L22" s="28"/>
    </row>
    <row r="23" spans="2:21" x14ac:dyDescent="0.25">
      <c r="B23" s="20">
        <v>6</v>
      </c>
      <c r="C23" s="21">
        <f t="shared" si="0"/>
        <v>14803.214319267187</v>
      </c>
      <c r="D23" s="21">
        <f t="shared" si="1"/>
        <v>4839.7856807328144</v>
      </c>
      <c r="E23" s="21">
        <f t="shared" si="2"/>
        <v>86826.594602960104</v>
      </c>
      <c r="F23" s="21">
        <f t="shared" si="3"/>
        <v>31031.405397039882</v>
      </c>
      <c r="G23" s="21">
        <f t="shared" si="4"/>
        <v>527976.61971630703</v>
      </c>
      <c r="I23" s="4" t="s">
        <v>4</v>
      </c>
      <c r="J23" s="4">
        <v>100000</v>
      </c>
    </row>
    <row r="24" spans="2:21" x14ac:dyDescent="0.25">
      <c r="B24" s="20">
        <v>7</v>
      </c>
      <c r="C24" s="21">
        <f t="shared" si="0"/>
        <v>14938.910450527135</v>
      </c>
      <c r="D24" s="21">
        <f t="shared" si="1"/>
        <v>4704.0895494728657</v>
      </c>
      <c r="E24" s="21">
        <f t="shared" si="2"/>
        <v>101765.50505348724</v>
      </c>
      <c r="F24" s="21">
        <f t="shared" si="3"/>
        <v>35735.49494651275</v>
      </c>
      <c r="G24" s="21">
        <f t="shared" si="4"/>
        <v>513173.40539703984</v>
      </c>
      <c r="I24" s="9" t="s">
        <v>6</v>
      </c>
      <c r="J24" s="9"/>
      <c r="K24" s="7"/>
      <c r="L24" s="32" t="s">
        <v>34</v>
      </c>
      <c r="M24" s="32"/>
      <c r="N24" s="32"/>
    </row>
    <row r="25" spans="2:21" x14ac:dyDescent="0.25">
      <c r="B25" s="20">
        <v>8</v>
      </c>
      <c r="C25" s="21">
        <f t="shared" si="0"/>
        <v>15075.8504629903</v>
      </c>
      <c r="D25" s="21">
        <f t="shared" si="1"/>
        <v>4567.1495370096991</v>
      </c>
      <c r="E25" s="21">
        <f t="shared" si="2"/>
        <v>116841.35551647755</v>
      </c>
      <c r="F25" s="21">
        <f t="shared" si="3"/>
        <v>40302.644483522447</v>
      </c>
      <c r="G25" s="21">
        <f t="shared" si="4"/>
        <v>498234.49494651268</v>
      </c>
      <c r="I25" s="9" t="s">
        <v>14</v>
      </c>
      <c r="J25" s="9"/>
      <c r="K25" s="7"/>
      <c r="L25" s="32"/>
      <c r="M25" s="32"/>
      <c r="N25" s="32"/>
      <c r="Q25" s="22"/>
    </row>
    <row r="26" spans="2:21" x14ac:dyDescent="0.25">
      <c r="B26" s="20">
        <v>9</v>
      </c>
      <c r="C26" s="21">
        <f t="shared" si="0"/>
        <v>15214.045758901044</v>
      </c>
      <c r="D26" s="21">
        <f t="shared" si="1"/>
        <v>4428.9542410989552</v>
      </c>
      <c r="E26" s="21">
        <f t="shared" si="2"/>
        <v>132055.40127537859</v>
      </c>
      <c r="F26" s="21">
        <f t="shared" si="3"/>
        <v>44731.598724621399</v>
      </c>
      <c r="G26" s="21">
        <f t="shared" si="4"/>
        <v>483158.6444835224</v>
      </c>
      <c r="I26" s="9" t="s">
        <v>17</v>
      </c>
      <c r="J26" s="9"/>
      <c r="K26" s="7"/>
      <c r="L26" s="32"/>
      <c r="M26" s="32"/>
      <c r="N26" s="32"/>
    </row>
    <row r="27" spans="2:21" x14ac:dyDescent="0.25">
      <c r="B27" s="20">
        <v>10</v>
      </c>
      <c r="C27" s="21">
        <f t="shared" si="0"/>
        <v>15353.507845024305</v>
      </c>
      <c r="D27" s="21">
        <f t="shared" si="1"/>
        <v>4289.4921549756955</v>
      </c>
      <c r="E27" s="21">
        <f t="shared" si="2"/>
        <v>147408.90912040291</v>
      </c>
      <c r="F27" s="21">
        <f t="shared" si="3"/>
        <v>49021.090879597097</v>
      </c>
      <c r="G27" s="21">
        <f t="shared" si="4"/>
        <v>467944.59872462135</v>
      </c>
      <c r="I27" s="9" t="s">
        <v>20</v>
      </c>
      <c r="J27" s="9"/>
      <c r="K27" s="7"/>
      <c r="L27" s="32"/>
      <c r="M27" s="32"/>
      <c r="N27" s="32"/>
    </row>
    <row r="28" spans="2:21" x14ac:dyDescent="0.25">
      <c r="B28" s="20">
        <v>11</v>
      </c>
      <c r="C28" s="21">
        <f t="shared" si="0"/>
        <v>15494.248333603693</v>
      </c>
      <c r="D28" s="21">
        <f t="shared" si="1"/>
        <v>4148.7516663963061</v>
      </c>
      <c r="E28" s="21">
        <f t="shared" si="2"/>
        <v>162903.15745400661</v>
      </c>
      <c r="F28" s="21">
        <f t="shared" si="3"/>
        <v>53169.842545993401</v>
      </c>
      <c r="G28" s="21">
        <f t="shared" si="4"/>
        <v>452591.09087959706</v>
      </c>
      <c r="I28" s="9" t="s">
        <v>22</v>
      </c>
      <c r="J28" s="9"/>
      <c r="K28" s="7"/>
      <c r="L28" s="32"/>
      <c r="M28" s="32"/>
      <c r="N28" s="32"/>
    </row>
    <row r="29" spans="2:21" s="5" customFormat="1" x14ac:dyDescent="0.25">
      <c r="B29" s="19">
        <v>12</v>
      </c>
      <c r="C29" s="23">
        <f t="shared" si="0"/>
        <v>15636.278943328394</v>
      </c>
      <c r="D29" s="23">
        <f t="shared" si="1"/>
        <v>4006.7210566716062</v>
      </c>
      <c r="E29" s="23">
        <f t="shared" si="2"/>
        <v>178539.436397335</v>
      </c>
      <c r="F29" s="23">
        <f t="shared" si="3"/>
        <v>57176.56360266501</v>
      </c>
      <c r="G29" s="23">
        <f t="shared" si="4"/>
        <v>437096.84254599339</v>
      </c>
      <c r="H29" s="1"/>
      <c r="I29" s="4" t="s">
        <v>35</v>
      </c>
      <c r="J29" s="4"/>
      <c r="K29" s="1"/>
      <c r="L29" s="32"/>
      <c r="M29" s="32"/>
      <c r="N29" s="32"/>
      <c r="O29" s="1"/>
      <c r="P29" s="1"/>
      <c r="Q29" s="1"/>
      <c r="R29" s="1"/>
      <c r="S29" s="1"/>
      <c r="T29" s="1"/>
      <c r="U29" s="1"/>
    </row>
    <row r="30" spans="2:21" x14ac:dyDescent="0.25">
      <c r="B30" s="20">
        <v>13</v>
      </c>
      <c r="C30" s="21">
        <f t="shared" si="0"/>
        <v>15779.611500308903</v>
      </c>
      <c r="D30" s="21">
        <f t="shared" si="1"/>
        <v>3863.3884996910961</v>
      </c>
      <c r="E30" s="21">
        <f t="shared" si="2"/>
        <v>194319.0478976439</v>
      </c>
      <c r="F30" s="21">
        <f t="shared" si="3"/>
        <v>61039.952102356103</v>
      </c>
      <c r="G30" s="21">
        <f t="shared" si="4"/>
        <v>421460.56360266497</v>
      </c>
      <c r="I30" s="4" t="s">
        <v>36</v>
      </c>
      <c r="J30" s="4"/>
      <c r="L30" s="11">
        <f>SUM(J23:J30)*5/100</f>
        <v>5000</v>
      </c>
    </row>
    <row r="31" spans="2:21" x14ac:dyDescent="0.25">
      <c r="B31" s="20">
        <v>14</v>
      </c>
      <c r="C31" s="21">
        <f t="shared" si="0"/>
        <v>15924.257939061736</v>
      </c>
      <c r="D31" s="21">
        <f t="shared" si="1"/>
        <v>3718.7420609382639</v>
      </c>
      <c r="E31" s="21">
        <f t="shared" si="2"/>
        <v>210243.30583670564</v>
      </c>
      <c r="F31" s="21">
        <f t="shared" si="3"/>
        <v>64758.694163294364</v>
      </c>
      <c r="G31" s="21">
        <f t="shared" si="4"/>
        <v>405680.95210235607</v>
      </c>
      <c r="H31" s="5"/>
      <c r="I31" s="7"/>
      <c r="S31" s="5"/>
      <c r="T31" s="5"/>
      <c r="U31" s="5"/>
    </row>
    <row r="32" spans="2:21" x14ac:dyDescent="0.25">
      <c r="B32" s="20">
        <v>15</v>
      </c>
      <c r="C32" s="21">
        <f t="shared" si="0"/>
        <v>16070.230303503135</v>
      </c>
      <c r="D32" s="21">
        <f t="shared" si="1"/>
        <v>3572.769696496865</v>
      </c>
      <c r="E32" s="21">
        <f t="shared" si="2"/>
        <v>226313.53614020877</v>
      </c>
      <c r="F32" s="21">
        <f t="shared" si="3"/>
        <v>68331.463859791227</v>
      </c>
      <c r="G32" s="21">
        <f t="shared" si="4"/>
        <v>389756.69416329433</v>
      </c>
    </row>
    <row r="33" spans="2:21" x14ac:dyDescent="0.25">
      <c r="B33" s="20">
        <v>16</v>
      </c>
      <c r="C33" s="21">
        <f t="shared" si="0"/>
        <v>16217.540747951914</v>
      </c>
      <c r="D33" s="21">
        <f t="shared" si="1"/>
        <v>3425.459252048086</v>
      </c>
      <c r="E33" s="21">
        <f t="shared" si="2"/>
        <v>242531.07688816069</v>
      </c>
      <c r="F33" s="21">
        <f t="shared" si="3"/>
        <v>71756.923111839307</v>
      </c>
      <c r="G33" s="21">
        <f t="shared" si="4"/>
        <v>373686.46385979123</v>
      </c>
      <c r="I33" s="26" t="s">
        <v>37</v>
      </c>
      <c r="J33" s="27"/>
      <c r="K33" s="27"/>
      <c r="L33" s="28"/>
    </row>
    <row r="34" spans="2:21" x14ac:dyDescent="0.25">
      <c r="B34" s="20">
        <v>17</v>
      </c>
      <c r="C34" s="21">
        <f t="shared" si="0"/>
        <v>16366.201538141473</v>
      </c>
      <c r="D34" s="21">
        <f t="shared" si="1"/>
        <v>3276.7984618585274</v>
      </c>
      <c r="E34" s="21">
        <f t="shared" si="2"/>
        <v>258897.27842630216</v>
      </c>
      <c r="F34" s="21">
        <f t="shared" si="3"/>
        <v>75033.72157369784</v>
      </c>
      <c r="G34" s="21">
        <f t="shared" si="4"/>
        <v>357468.92311183934</v>
      </c>
      <c r="I34" s="4" t="s">
        <v>4</v>
      </c>
      <c r="J34" s="4">
        <v>22500</v>
      </c>
    </row>
    <row r="35" spans="2:21" x14ac:dyDescent="0.25">
      <c r="B35" s="20">
        <v>18</v>
      </c>
      <c r="C35" s="21">
        <f t="shared" si="0"/>
        <v>16516.225052241101</v>
      </c>
      <c r="D35" s="21">
        <f t="shared" si="1"/>
        <v>3126.7749477588973</v>
      </c>
      <c r="E35" s="21">
        <f t="shared" si="2"/>
        <v>275413.50347854325</v>
      </c>
      <c r="F35" s="21">
        <f t="shared" si="3"/>
        <v>78160.496521456735</v>
      </c>
      <c r="G35" s="21">
        <f t="shared" si="4"/>
        <v>341102.72157369787</v>
      </c>
      <c r="I35" s="9" t="s">
        <v>6</v>
      </c>
      <c r="J35" s="9">
        <v>2</v>
      </c>
      <c r="L35" s="29" t="s">
        <v>38</v>
      </c>
      <c r="M35" s="29"/>
      <c r="N35" s="29"/>
    </row>
    <row r="36" spans="2:21" x14ac:dyDescent="0.25">
      <c r="B36" s="20">
        <v>19</v>
      </c>
      <c r="C36" s="21">
        <f t="shared" si="0"/>
        <v>16667.623781886647</v>
      </c>
      <c r="D36" s="21">
        <f t="shared" si="1"/>
        <v>2975.3762181133534</v>
      </c>
      <c r="E36" s="21">
        <f t="shared" si="2"/>
        <v>292081.1272604299</v>
      </c>
      <c r="F36" s="21">
        <f t="shared" si="3"/>
        <v>81135.872739570084</v>
      </c>
      <c r="G36" s="21">
        <f t="shared" si="4"/>
        <v>324586.49652145675</v>
      </c>
      <c r="I36" s="9" t="s">
        <v>14</v>
      </c>
      <c r="J36" s="9">
        <v>3</v>
      </c>
      <c r="L36" s="29"/>
      <c r="M36" s="29"/>
      <c r="N36" s="29"/>
    </row>
    <row r="37" spans="2:21" x14ac:dyDescent="0.25">
      <c r="B37" s="20">
        <v>20</v>
      </c>
      <c r="C37" s="21">
        <f t="shared" si="0"/>
        <v>16820.410333220607</v>
      </c>
      <c r="D37" s="21">
        <f t="shared" si="1"/>
        <v>2822.5896667793927</v>
      </c>
      <c r="E37" s="21">
        <f t="shared" si="2"/>
        <v>308901.53759365052</v>
      </c>
      <c r="F37" s="21">
        <f t="shared" si="3"/>
        <v>83958.46240634947</v>
      </c>
      <c r="G37" s="21">
        <f t="shared" si="4"/>
        <v>307918.8727395701</v>
      </c>
      <c r="L37" s="11">
        <f>SUM(J34:J36)</f>
        <v>22505</v>
      </c>
    </row>
    <row r="38" spans="2:21" x14ac:dyDescent="0.25">
      <c r="B38" s="20">
        <v>21</v>
      </c>
      <c r="C38" s="21">
        <f t="shared" si="0"/>
        <v>16974.597427941797</v>
      </c>
      <c r="D38" s="21">
        <f t="shared" si="1"/>
        <v>2668.4025720582035</v>
      </c>
      <c r="E38" s="21">
        <f t="shared" si="2"/>
        <v>325876.13502159232</v>
      </c>
      <c r="F38" s="21">
        <f t="shared" si="3"/>
        <v>86626.86497840767</v>
      </c>
      <c r="G38" s="21">
        <f t="shared" si="4"/>
        <v>291098.46240634948</v>
      </c>
    </row>
    <row r="39" spans="2:21" x14ac:dyDescent="0.25">
      <c r="B39" s="20">
        <v>22</v>
      </c>
      <c r="C39" s="21">
        <f t="shared" si="0"/>
        <v>17130.197904364595</v>
      </c>
      <c r="D39" s="21">
        <f t="shared" si="1"/>
        <v>2512.8020956354039</v>
      </c>
      <c r="E39" s="21">
        <f t="shared" si="2"/>
        <v>343006.33292595693</v>
      </c>
      <c r="F39" s="21">
        <f t="shared" si="3"/>
        <v>89139.667074043071</v>
      </c>
      <c r="G39" s="21">
        <f t="shared" si="4"/>
        <v>274123.86497840768</v>
      </c>
    </row>
    <row r="40" spans="2:21" x14ac:dyDescent="0.25">
      <c r="B40" s="20">
        <v>23</v>
      </c>
      <c r="C40" s="21">
        <f t="shared" si="0"/>
        <v>17287.224718487938</v>
      </c>
      <c r="D40" s="21">
        <f t="shared" si="1"/>
        <v>2355.7752815120616</v>
      </c>
      <c r="E40" s="21">
        <f t="shared" si="2"/>
        <v>360293.55764444487</v>
      </c>
      <c r="F40" s="21">
        <f t="shared" si="3"/>
        <v>91495.442355555133</v>
      </c>
      <c r="G40" s="21">
        <f t="shared" si="4"/>
        <v>256993.6670740431</v>
      </c>
    </row>
    <row r="41" spans="2:21" s="5" customFormat="1" x14ac:dyDescent="0.25">
      <c r="B41" s="19">
        <v>24</v>
      </c>
      <c r="C41" s="23">
        <f t="shared" si="0"/>
        <v>17445.690945074079</v>
      </c>
      <c r="D41" s="23">
        <f t="shared" si="1"/>
        <v>2197.3090549259223</v>
      </c>
      <c r="E41" s="23">
        <f t="shared" si="2"/>
        <v>377739.24858951895</v>
      </c>
      <c r="F41" s="23">
        <f t="shared" si="3"/>
        <v>93692.751410481054</v>
      </c>
      <c r="G41" s="23">
        <f t="shared" si="4"/>
        <v>239706.44235555516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x14ac:dyDescent="0.25">
      <c r="B42" s="20">
        <v>25</v>
      </c>
      <c r="C42" s="21">
        <f t="shared" si="0"/>
        <v>17605.609778737256</v>
      </c>
      <c r="D42" s="21">
        <f t="shared" si="1"/>
        <v>2037.3902212627434</v>
      </c>
      <c r="E42" s="21">
        <f t="shared" si="2"/>
        <v>395344.85836825619</v>
      </c>
      <c r="F42" s="21">
        <f t="shared" si="3"/>
        <v>95730.141631743798</v>
      </c>
      <c r="G42" s="21">
        <f t="shared" si="4"/>
        <v>222260.75141048108</v>
      </c>
    </row>
    <row r="43" spans="2:21" x14ac:dyDescent="0.25">
      <c r="B43" s="20">
        <v>26</v>
      </c>
      <c r="C43" s="21">
        <f t="shared" si="0"/>
        <v>17766.994535042348</v>
      </c>
      <c r="D43" s="21">
        <f t="shared" si="1"/>
        <v>1876.0054649576516</v>
      </c>
      <c r="E43" s="21">
        <f t="shared" si="2"/>
        <v>413111.85290329851</v>
      </c>
      <c r="F43" s="21">
        <f t="shared" si="3"/>
        <v>97606.147096701447</v>
      </c>
      <c r="G43" s="21">
        <f t="shared" si="4"/>
        <v>204655.14163174381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2:21" x14ac:dyDescent="0.25">
      <c r="B44" s="20">
        <v>27</v>
      </c>
      <c r="C44" s="21">
        <f t="shared" si="0"/>
        <v>17929.858651613569</v>
      </c>
      <c r="D44" s="21">
        <f t="shared" si="1"/>
        <v>1713.1413483864301</v>
      </c>
      <c r="E44" s="21">
        <f t="shared" si="2"/>
        <v>431041.71155491209</v>
      </c>
      <c r="F44" s="21">
        <f t="shared" si="3"/>
        <v>99319.288445087877</v>
      </c>
      <c r="G44" s="21">
        <f t="shared" si="4"/>
        <v>186888.14709670146</v>
      </c>
    </row>
    <row r="45" spans="2:21" x14ac:dyDescent="0.25">
      <c r="B45" s="20">
        <v>28</v>
      </c>
      <c r="C45" s="21">
        <f t="shared" si="0"/>
        <v>18094.21568925336</v>
      </c>
      <c r="D45" s="21">
        <f t="shared" si="1"/>
        <v>1548.784310746639</v>
      </c>
      <c r="E45" s="21">
        <f t="shared" si="2"/>
        <v>449135.92724416545</v>
      </c>
      <c r="F45" s="21">
        <f t="shared" si="3"/>
        <v>100868.07275583451</v>
      </c>
      <c r="G45" s="21">
        <f t="shared" si="4"/>
        <v>168958.28844508791</v>
      </c>
    </row>
    <row r="46" spans="2:21" x14ac:dyDescent="0.25">
      <c r="B46" s="20">
        <v>29</v>
      </c>
      <c r="C46" s="21">
        <f t="shared" si="0"/>
        <v>18260.079333071517</v>
      </c>
      <c r="D46" s="21">
        <f t="shared" si="1"/>
        <v>1382.9206669284833</v>
      </c>
      <c r="E46" s="21">
        <f t="shared" si="2"/>
        <v>467396.00657723699</v>
      </c>
      <c r="F46" s="21">
        <f t="shared" si="3"/>
        <v>102250.993422763</v>
      </c>
      <c r="G46" s="21">
        <f t="shared" si="4"/>
        <v>150864.07275583455</v>
      </c>
    </row>
    <row r="47" spans="2:21" x14ac:dyDescent="0.25">
      <c r="B47" s="20">
        <v>30</v>
      </c>
      <c r="C47" s="21">
        <f t="shared" si="0"/>
        <v>18427.463393624672</v>
      </c>
      <c r="D47" s="21">
        <f t="shared" si="1"/>
        <v>1215.5366063753279</v>
      </c>
      <c r="E47" s="21">
        <f t="shared" si="2"/>
        <v>485823.46997086168</v>
      </c>
      <c r="F47" s="21">
        <f t="shared" si="3"/>
        <v>103466.53002913833</v>
      </c>
      <c r="G47" s="21">
        <f t="shared" si="4"/>
        <v>132603.99342276304</v>
      </c>
    </row>
    <row r="48" spans="2:21" x14ac:dyDescent="0.25">
      <c r="B48" s="20">
        <v>31</v>
      </c>
      <c r="C48" s="21">
        <f t="shared" si="0"/>
        <v>18596.381808066231</v>
      </c>
      <c r="D48" s="21">
        <f t="shared" si="1"/>
        <v>1046.6181919337685</v>
      </c>
      <c r="E48" s="21">
        <f t="shared" si="2"/>
        <v>504419.8517789279</v>
      </c>
      <c r="F48" s="21">
        <f t="shared" si="3"/>
        <v>104513.1482210721</v>
      </c>
      <c r="G48" s="21">
        <f t="shared" si="4"/>
        <v>114176.53002913838</v>
      </c>
    </row>
    <row r="49" spans="2:21" x14ac:dyDescent="0.25">
      <c r="B49" s="20">
        <v>32</v>
      </c>
      <c r="C49" s="21">
        <f t="shared" si="0"/>
        <v>18766.848641306839</v>
      </c>
      <c r="D49" s="21">
        <f t="shared" si="1"/>
        <v>876.15135869316134</v>
      </c>
      <c r="E49" s="21">
        <f t="shared" si="2"/>
        <v>523186.70042023476</v>
      </c>
      <c r="F49" s="21">
        <f t="shared" si="3"/>
        <v>105389.29957976525</v>
      </c>
      <c r="G49" s="21">
        <f t="shared" si="4"/>
        <v>95580.148221072144</v>
      </c>
    </row>
    <row r="50" spans="2:21" x14ac:dyDescent="0.25">
      <c r="B50" s="20">
        <v>33</v>
      </c>
      <c r="C50" s="21">
        <f t="shared" si="0"/>
        <v>18938.878087185483</v>
      </c>
      <c r="D50" s="21">
        <f t="shared" si="1"/>
        <v>704.12191281451521</v>
      </c>
      <c r="E50" s="21">
        <f t="shared" si="2"/>
        <v>542125.57850742026</v>
      </c>
      <c r="F50" s="21">
        <f t="shared" si="3"/>
        <v>106093.42149257977</v>
      </c>
      <c r="G50" s="21">
        <f t="shared" si="4"/>
        <v>76813.299579765298</v>
      </c>
    </row>
    <row r="51" spans="2:21" x14ac:dyDescent="0.25">
      <c r="B51" s="20">
        <v>34</v>
      </c>
      <c r="C51" s="21">
        <f t="shared" si="0"/>
        <v>19112.48446965135</v>
      </c>
      <c r="D51" s="21">
        <f t="shared" si="1"/>
        <v>530.51553034864833</v>
      </c>
      <c r="E51" s="21">
        <f t="shared" si="2"/>
        <v>561238.06297707162</v>
      </c>
      <c r="F51" s="21">
        <f t="shared" si="3"/>
        <v>106623.93702292842</v>
      </c>
      <c r="G51" s="21">
        <f t="shared" si="4"/>
        <v>57874.421492579815</v>
      </c>
    </row>
    <row r="52" spans="2:21" x14ac:dyDescent="0.25">
      <c r="B52" s="20">
        <v>35</v>
      </c>
      <c r="C52" s="21">
        <f t="shared" si="0"/>
        <v>19287.682243956489</v>
      </c>
      <c r="D52" s="21">
        <f t="shared" si="1"/>
        <v>355.317756043511</v>
      </c>
      <c r="E52" s="21">
        <f t="shared" si="2"/>
        <v>580525.7452210281</v>
      </c>
      <c r="F52" s="21">
        <f t="shared" si="3"/>
        <v>106979.25477897194</v>
      </c>
      <c r="G52" s="21">
        <f t="shared" si="4"/>
        <v>38761.937022928469</v>
      </c>
    </row>
    <row r="53" spans="2:21" s="5" customFormat="1" x14ac:dyDescent="0.25">
      <c r="B53" s="19">
        <v>36</v>
      </c>
      <c r="C53" s="23">
        <f t="shared" si="0"/>
        <v>19464.485997859425</v>
      </c>
      <c r="D53" s="23">
        <f t="shared" si="1"/>
        <v>178.51400214057648</v>
      </c>
      <c r="E53" s="23">
        <f t="shared" si="2"/>
        <v>599990.23121888749</v>
      </c>
      <c r="F53" s="23">
        <f t="shared" si="3"/>
        <v>107157.76878111252</v>
      </c>
      <c r="G53" s="23">
        <f t="shared" si="4"/>
        <v>19474.254778971979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x14ac:dyDescent="0.25">
      <c r="B54" s="20">
        <v>37</v>
      </c>
      <c r="C54" s="21">
        <f t="shared" si="0"/>
        <v>19642.910452839802</v>
      </c>
      <c r="D54" s="21">
        <f t="shared" si="1"/>
        <v>8.954716019841423E-2</v>
      </c>
      <c r="E54" s="21">
        <f t="shared" si="2"/>
        <v>619633.1416717273</v>
      </c>
      <c r="F54" s="21">
        <f t="shared" si="3"/>
        <v>107157.85832827272</v>
      </c>
      <c r="G54" s="21">
        <f t="shared" si="4"/>
        <v>9.7687811125542794</v>
      </c>
    </row>
    <row r="55" spans="2:21" x14ac:dyDescent="0.25">
      <c r="B55" s="20">
        <v>38</v>
      </c>
      <c r="C55" s="21">
        <f t="shared" si="0"/>
        <v>19822.970465324168</v>
      </c>
      <c r="D55" s="21">
        <f t="shared" si="1"/>
        <v>-179.97046532416644</v>
      </c>
      <c r="E55" s="21">
        <f t="shared" si="2"/>
        <v>639456.11213705142</v>
      </c>
      <c r="F55" s="21">
        <f t="shared" si="3"/>
        <v>106977.88786294856</v>
      </c>
      <c r="G55" s="21">
        <f t="shared" si="4"/>
        <v>-19633.141671727248</v>
      </c>
    </row>
    <row r="56" spans="2:21" x14ac:dyDescent="0.25">
      <c r="B56" s="20">
        <v>39</v>
      </c>
      <c r="C56" s="21">
        <f t="shared" si="0"/>
        <v>20004.681027922972</v>
      </c>
      <c r="D56" s="21">
        <f t="shared" si="1"/>
        <v>-361.68102792297128</v>
      </c>
      <c r="E56" s="21">
        <f t="shared" si="2"/>
        <v>659460.79316497443</v>
      </c>
      <c r="F56" s="21">
        <f t="shared" si="3"/>
        <v>106616.20683502559</v>
      </c>
      <c r="G56" s="21">
        <f t="shared" si="4"/>
        <v>-39456.112137051416</v>
      </c>
    </row>
    <row r="57" spans="2:21" x14ac:dyDescent="0.25">
      <c r="B57" s="20">
        <v>40</v>
      </c>
      <c r="C57" s="21">
        <f t="shared" si="0"/>
        <v>20188.057270678932</v>
      </c>
      <c r="D57" s="21">
        <f t="shared" si="1"/>
        <v>-545.05727067893179</v>
      </c>
      <c r="E57" s="21">
        <f t="shared" si="2"/>
        <v>679648.85043565335</v>
      </c>
      <c r="F57" s="21">
        <f t="shared" si="3"/>
        <v>106071.14956434665</v>
      </c>
      <c r="G57" s="21">
        <f t="shared" si="4"/>
        <v>-59460.793164974384</v>
      </c>
    </row>
    <row r="58" spans="2:21" x14ac:dyDescent="0.25">
      <c r="B58" s="20">
        <v>41</v>
      </c>
      <c r="C58" s="21">
        <f t="shared" si="0"/>
        <v>20373.114462326823</v>
      </c>
      <c r="D58" s="21">
        <f t="shared" si="1"/>
        <v>-730.11446232682204</v>
      </c>
      <c r="E58" s="21">
        <f t="shared" si="2"/>
        <v>700021.96489798022</v>
      </c>
      <c r="F58" s="21">
        <f t="shared" si="3"/>
        <v>105341.03510201983</v>
      </c>
      <c r="G58" s="21">
        <f t="shared" si="4"/>
        <v>-79648.850435653323</v>
      </c>
    </row>
    <row r="59" spans="2:21" x14ac:dyDescent="0.25">
      <c r="B59" s="20">
        <v>42</v>
      </c>
      <c r="C59" s="21">
        <f t="shared" si="0"/>
        <v>20559.868011564817</v>
      </c>
      <c r="D59" s="21">
        <f t="shared" si="1"/>
        <v>-916.86801156481795</v>
      </c>
      <c r="E59" s="21">
        <f t="shared" si="2"/>
        <v>720581.83290954505</v>
      </c>
      <c r="F59" s="21">
        <f t="shared" si="3"/>
        <v>104424.16709045501</v>
      </c>
      <c r="G59" s="21">
        <f t="shared" si="4"/>
        <v>-100021.96489798014</v>
      </c>
    </row>
    <row r="60" spans="2:21" x14ac:dyDescent="0.25">
      <c r="B60" s="20">
        <v>43</v>
      </c>
      <c r="C60" s="21">
        <f t="shared" si="0"/>
        <v>20748.333468337496</v>
      </c>
      <c r="D60" s="21">
        <f t="shared" si="1"/>
        <v>-1105.3334683374953</v>
      </c>
      <c r="E60" s="21">
        <f t="shared" si="2"/>
        <v>741330.16637788259</v>
      </c>
      <c r="F60" s="21">
        <f t="shared" si="3"/>
        <v>103318.83362211751</v>
      </c>
      <c r="G60" s="21">
        <f t="shared" si="4"/>
        <v>-120581.83290954496</v>
      </c>
    </row>
    <row r="61" spans="2:21" x14ac:dyDescent="0.25">
      <c r="B61" s="20">
        <v>44</v>
      </c>
      <c r="C61" s="21">
        <f t="shared" si="0"/>
        <v>20938.52652513059</v>
      </c>
      <c r="D61" s="21">
        <f t="shared" si="1"/>
        <v>-1295.5265251305891</v>
      </c>
      <c r="E61" s="21">
        <f t="shared" si="2"/>
        <v>762268.6929030132</v>
      </c>
      <c r="F61" s="21">
        <f t="shared" si="3"/>
        <v>102023.30709698693</v>
      </c>
      <c r="G61" s="21">
        <f t="shared" si="4"/>
        <v>-141330.16637788244</v>
      </c>
    </row>
    <row r="62" spans="2:21" x14ac:dyDescent="0.25">
      <c r="B62" s="20">
        <v>45</v>
      </c>
      <c r="C62" s="21">
        <f t="shared" si="0"/>
        <v>21130.46301827762</v>
      </c>
      <c r="D62" s="21">
        <f t="shared" si="1"/>
        <v>-1487.4630182776193</v>
      </c>
      <c r="E62" s="21">
        <f t="shared" si="2"/>
        <v>783399.15592129086</v>
      </c>
      <c r="F62" s="21">
        <f t="shared" si="3"/>
        <v>100535.84407870931</v>
      </c>
      <c r="G62" s="21">
        <f t="shared" si="4"/>
        <v>-162268.69290301303</v>
      </c>
    </row>
    <row r="63" spans="2:21" x14ac:dyDescent="0.25">
      <c r="B63" s="20">
        <v>46</v>
      </c>
      <c r="C63" s="21">
        <f t="shared" si="0"/>
        <v>21324.158929278499</v>
      </c>
      <c r="D63" s="21">
        <f t="shared" si="1"/>
        <v>-1681.1589292784977</v>
      </c>
      <c r="E63" s="21">
        <f t="shared" si="2"/>
        <v>804723.31485056935</v>
      </c>
      <c r="F63" s="21">
        <f t="shared" si="3"/>
        <v>98854.685149430821</v>
      </c>
      <c r="G63" s="21">
        <f t="shared" si="4"/>
        <v>-183399.15592129066</v>
      </c>
    </row>
    <row r="64" spans="2:21" x14ac:dyDescent="0.25">
      <c r="B64" s="20">
        <v>47</v>
      </c>
      <c r="C64" s="21">
        <f t="shared" si="0"/>
        <v>21519.630386130219</v>
      </c>
      <c r="D64" s="21">
        <f t="shared" si="1"/>
        <v>-1876.6303861302174</v>
      </c>
      <c r="E64" s="21">
        <f t="shared" si="2"/>
        <v>826242.94523669954</v>
      </c>
      <c r="F64" s="21">
        <f t="shared" si="3"/>
        <v>96978.054763300606</v>
      </c>
      <c r="G64" s="21">
        <f t="shared" si="4"/>
        <v>-204723.31485056915</v>
      </c>
    </row>
    <row r="65" spans="2:7" s="5" customFormat="1" x14ac:dyDescent="0.25">
      <c r="B65" s="19">
        <v>48</v>
      </c>
      <c r="C65" s="23">
        <f t="shared" si="0"/>
        <v>21716.893664669744</v>
      </c>
      <c r="D65" s="23">
        <f t="shared" si="1"/>
        <v>-2073.8936646697443</v>
      </c>
      <c r="E65" s="23">
        <f t="shared" si="2"/>
        <v>847959.83890136925</v>
      </c>
      <c r="F65" s="23">
        <f t="shared" si="3"/>
        <v>94904.161098630866</v>
      </c>
      <c r="G65" s="23">
        <f t="shared" si="4"/>
        <v>-226242.94523669936</v>
      </c>
    </row>
    <row r="69" spans="2:7" x14ac:dyDescent="0.25">
      <c r="C69" s="24"/>
    </row>
    <row r="71" spans="2:7" x14ac:dyDescent="0.25">
      <c r="C71" s="24"/>
    </row>
  </sheetData>
  <mergeCells count="23">
    <mergeCell ref="L10:N12"/>
    <mergeCell ref="B11:C11"/>
    <mergeCell ref="P11:Q11"/>
    <mergeCell ref="B12:C12"/>
    <mergeCell ref="B2:G2"/>
    <mergeCell ref="I2:L2"/>
    <mergeCell ref="B3:G3"/>
    <mergeCell ref="L3:N4"/>
    <mergeCell ref="B5:C5"/>
    <mergeCell ref="B6:C6"/>
    <mergeCell ref="B7:C7"/>
    <mergeCell ref="I7:L7"/>
    <mergeCell ref="P7:Q7"/>
    <mergeCell ref="B8:C8"/>
    <mergeCell ref="P9:Q9"/>
    <mergeCell ref="I33:L33"/>
    <mergeCell ref="L35:N36"/>
    <mergeCell ref="B13:C13"/>
    <mergeCell ref="B14:C14"/>
    <mergeCell ref="I16:L16"/>
    <mergeCell ref="L18:N19"/>
    <mergeCell ref="I22:L22"/>
    <mergeCell ref="L24:N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nnn</vt:lpstr>
      <vt:lpstr>sss</vt:lpstr>
      <vt:lpstr>uuu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2026-04-10T09:11:32Z</dcterms:modified>
</cp:coreProperties>
</file>